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<sst xmlns="http://schemas.openxmlformats.org/spreadsheetml/2006/main" count="160" uniqueCount="140">
  <si>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</si>
  <si>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</si>
  <si>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</si>
  <si>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</si>
  <si>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</si>
  <si>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</si>
  <si>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</si>
  <si>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</si>
  <si>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</si>
  <si>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</si>
  <si>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</si>
  <si>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</si>
  <si>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</si>
  <si>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</si>
  <si>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</si>
  <si>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</si>
  <si>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</si>
  <si>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</si>
  <si>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</si>
  <si>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</si>
  <si>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</si>
  <si>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</si>
  <si>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</si>
  <si>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</si>
  <si>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</si>
  <si>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</si>
  <si>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</si>
  <si>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</si>
  <si>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</si>
  <si>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</si>
  <si>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</si>
  <si>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</si>
  <si>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</si>
  <si>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</si>
  <si>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</si>
  <si>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</si>
  <si>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</si>
  <si>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</si>
  <si>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</si>
  <si>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</si>
  <si>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</si>
  <si>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</si>
  <si>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</si>
  <si>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</si>
  <si>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</si>
  <si>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</si>
  <si>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</si>
  <si>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</si>
  <si>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</si>
  <si>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</si>
  <si>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</si>
  <si>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</si>
  <si>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</si>
  <si>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</si>
  <si>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</si>
  <si>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</si>
  <si>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</si>
  <si>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</si>
  <si>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</si>
  <si>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</si>
  <si>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</si>
  <si>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</si>
  <si>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</si>
  <si>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</si>
  <si>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</si>
  <si>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</si>
  <si>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</si>
  <si>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</si>
  <si>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</si>
  <si>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</si>
  <si>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</si>
  <si>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</si>
  <si>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</si>
  <si>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</si>
  <si>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</si>
  <si>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</si>
  <si>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</si>
  <si>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</si>
  <si>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</si>
  <si>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</si>
  <si>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</si>
  <si>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</si>
  <si>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</si>
  <si>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</si>
  <si>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</si>
  <si>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</si>
  <si>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</si>
  <si>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</si>
  <si>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</si>
  <si>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</si>
  <si>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</si>
  <si>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</si>
  <si>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</si>
  <si>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</si>
  <si>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</si>
  <si>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</si>
  <si>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</si>
  <si>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</si>
  <si>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</si>
  <si>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</si>
  <si>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</si>
  <si>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</si>
  <si>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</si>
  <si>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</si>
  <si>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</si>
  <si>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</si>
  <si>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</si>
  <si>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</si>
  <si>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</si>
  <si>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</si>
  <si>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</si>
  <si>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</si>
  <si>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</si>
  <si>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</si>
  <si>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</si>
  <si>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</si>
  <si>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</si>
  <si>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</si>
  <si>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</si>
  <si>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</si>
  <si>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</si>
  <si>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</si>
  <si>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</si>
  <si>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</si>
  <si>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Налог, взимаемый в связи с применением упрощенной системы налогообложения</t>
  </si>
  <si>
    <t>Уточненный план на 2022 год</t>
  </si>
  <si>
    <t>отклонение (факт 2022-2021)</t>
  </si>
  <si>
    <t>Процент роста исполнения 2022 к 2021 году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</si>
  <si>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</si>
  <si>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</si>
  <si>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</si>
  <si>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</si>
  <si>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Отчет об исполнении бюджета муниципального образования "Гагаринский район" Смоленской области за  1 полугодие 2022 года</t>
  </si>
  <si>
    <t>Исполнено за 1 полугодие 2022 года</t>
  </si>
  <si>
    <t>% исполнения за 1 полугодие 2022</t>
  </si>
  <si>
    <t>Исполнено за 1 полугодие 2021 года</t>
  </si>
  <si>
    <t>Обеспечение проведения выборов и референдумов</t>
  </si>
  <si>
    <t>0107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</si>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</sst>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178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2" fillId="32" borderId="12" xfId="0" applyNumberFormat="1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2" borderId="12" xfId="0" applyNumberFormat="1" applyFont="1" applyFill="1" applyBorder="1" applyAlignment="1">
      <alignment horizontal="left" vertical="top" wrapText="1"/>
    </xf>
    <xf numFmtId="3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4" fillId="35" borderId="12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178" fontId="4" fillId="35" borderId="12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vertical="top" wrapText="1"/>
    </xf>
    <xf numFmtId="178" fontId="2" fillId="36" borderId="12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vertical="center" wrapText="1"/>
    </xf>
    <xf numFmtId="3" fontId="45" fillId="37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horizontal="center" vertical="center" wrapText="1"/>
    </xf>
    <xf numFmtId="178" fontId="45" fillId="37" borderId="12" xfId="0" applyNumberFormat="1" applyFont="1" applyFill="1" applyBorder="1" applyAlignment="1">
      <alignment horizontal="center" vertical="center" wrapText="1"/>
    </xf>
    <xf numFmtId="178" fontId="2" fillId="38" borderId="13" xfId="0" applyNumberFormat="1" applyFont="1" applyFill="1" applyBorder="1" applyAlignment="1">
      <alignment horizontal="center" vertical="top" wrapText="1"/>
    </xf>
    <xf numFmtId="3" fontId="4" fillId="38" borderId="13" xfId="0" applyNumberFormat="1" applyFont="1" applyFill="1" applyBorder="1" applyAlignment="1">
      <alignment vertical="top"/>
    </xf>
    <xf numFmtId="178" fontId="4" fillId="38" borderId="13" xfId="0" applyNumberFormat="1" applyFont="1" applyFill="1" applyBorder="1" applyAlignment="1">
      <alignment vertical="top"/>
    </xf>
    <xf numFmtId="178" fontId="45" fillId="38" borderId="13" xfId="0" applyNumberFormat="1" applyFont="1" applyFill="1" applyBorder="1" applyAlignment="1">
      <alignment vertical="top"/>
    </xf>
    <xf numFmtId="178" fontId="45" fillId="38" borderId="12" xfId="0" applyNumberFormat="1" applyFont="1" applyFill="1" applyBorder="1" applyAlignment="1">
      <alignment horizontal="center" vertical="top" wrapText="1"/>
    </xf>
    <xf numFmtId="9" fontId="4" fillId="0" borderId="12" xfId="56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SheetLayoutView="100" zoomScalePageLayoutView="0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0" sqref="D70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36" customHeight="1">
      <c r="A1" s="62" t="s">
        <v>132</v>
      </c>
      <c r="B1" s="62"/>
      <c r="C1" s="62"/>
      <c r="D1" s="62"/>
      <c r="E1" s="62"/>
      <c r="F1" s="62"/>
      <c r="G1" s="62"/>
      <c r="H1" s="62"/>
    </row>
    <row r="2" spans="1:8" ht="63.75">
      <c r="A2" s="4" t="s">
        <v>0</v>
      </c>
      <c r="B2" s="5" t="s">
        <v>1</v>
      </c>
      <c r="C2" s="1" t="s">
        <v>125</v>
      </c>
      <c r="D2" s="1" t="s">
        <v>133</v>
      </c>
      <c r="E2" s="1" t="s">
        <v>134</v>
      </c>
      <c r="F2" s="1" t="s">
        <v>135</v>
      </c>
      <c r="G2" s="1" t="s">
        <v>126</v>
      </c>
      <c r="H2" s="1" t="s">
        <v>127</v>
      </c>
    </row>
    <row r="3" spans="1:8" ht="21" customHeight="1">
      <c r="A3" s="21" t="s">
        <v>75</v>
      </c>
      <c r="B3" s="22">
        <v>10000</v>
      </c>
      <c r="C3" s="16">
        <f>C4+C6+C8+C13+C15+C17+C20+C23+C27+C29+C31+C33</f>
        <v>286703.7</v>
      </c>
      <c r="D3" s="16">
        <f>D4+D6+D8+D13+D15+D17+D20+D23+D27+D29+D31+D33+D34</f>
        <v>143622.5</v>
      </c>
      <c r="E3" s="16">
        <f>D3/C3*100</f>
        <v>50.094400595457955</v>
      </c>
      <c r="F3" s="16">
        <f>F4+F6+F8+F13+F15+F17+F20+F23+F27+F29+F31+F33+F34</f>
        <v>122537.5</v>
      </c>
      <c r="G3" s="16">
        <f aca="true" t="shared" si="0" ref="G3:G35">D3-F3</f>
        <v>21085</v>
      </c>
      <c r="H3" s="16">
        <f>D3/F3*100</f>
        <v>117.20697745588085</v>
      </c>
    </row>
    <row r="4" spans="1:8" ht="13.5">
      <c r="A4" s="23" t="s">
        <v>76</v>
      </c>
      <c r="B4" s="24">
        <v>10100</v>
      </c>
      <c r="C4" s="17">
        <f>C5</f>
        <v>238267.3</v>
      </c>
      <c r="D4" s="17">
        <f>D5</f>
        <v>113985.9</v>
      </c>
      <c r="E4" s="32">
        <f aca="true" t="shared" si="1" ref="E4:E45">D4/C4*100</f>
        <v>47.839506302375526</v>
      </c>
      <c r="F4" s="17">
        <f>F5</f>
        <v>95480.7</v>
      </c>
      <c r="G4" s="17">
        <f t="shared" si="0"/>
        <v>18505.199999999997</v>
      </c>
      <c r="H4" s="33">
        <f aca="true" t="shared" si="2" ref="H4:H45">D4/F4*100</f>
        <v>119.38108958145467</v>
      </c>
    </row>
    <row r="5" spans="1:8" ht="12.75">
      <c r="A5" s="25" t="s">
        <v>77</v>
      </c>
      <c r="B5" s="26">
        <v>10102</v>
      </c>
      <c r="C5" s="18">
        <v>238267.3</v>
      </c>
      <c r="D5" s="18">
        <v>113985.9</v>
      </c>
      <c r="E5" s="14">
        <f t="shared" si="1"/>
        <v>47.839506302375526</v>
      </c>
      <c r="F5" s="18">
        <v>95480.7</v>
      </c>
      <c r="G5" s="18">
        <f t="shared" si="0"/>
        <v>18505.199999999997</v>
      </c>
      <c r="H5" s="18">
        <f t="shared" si="2"/>
        <v>119.38108958145467</v>
      </c>
    </row>
    <row r="6" spans="1:8" ht="27">
      <c r="A6" s="23" t="s">
        <v>78</v>
      </c>
      <c r="B6" s="24">
        <v>10300</v>
      </c>
      <c r="C6" s="17">
        <f>C7</f>
        <v>7433.8</v>
      </c>
      <c r="D6" s="17">
        <f>D7</f>
        <v>4025.9</v>
      </c>
      <c r="E6" s="33">
        <f t="shared" si="1"/>
        <v>54.15668971454707</v>
      </c>
      <c r="F6" s="17">
        <f>F7</f>
        <v>3406.8</v>
      </c>
      <c r="G6" s="17">
        <f t="shared" si="0"/>
        <v>619.0999999999999</v>
      </c>
      <c r="H6" s="18">
        <f t="shared" si="2"/>
        <v>118.17247857226722</v>
      </c>
    </row>
    <row r="7" spans="1:8" ht="12.75">
      <c r="A7" s="25" t="s">
        <v>79</v>
      </c>
      <c r="B7" s="26">
        <v>10302</v>
      </c>
      <c r="C7" s="18">
        <v>7433.8</v>
      </c>
      <c r="D7" s="18">
        <v>4025.9</v>
      </c>
      <c r="E7" s="14">
        <f t="shared" si="1"/>
        <v>54.15668971454707</v>
      </c>
      <c r="F7" s="18">
        <v>3406.8</v>
      </c>
      <c r="G7" s="18">
        <f t="shared" si="0"/>
        <v>619.0999999999999</v>
      </c>
      <c r="H7" s="18">
        <f t="shared" si="2"/>
        <v>118.17247857226722</v>
      </c>
    </row>
    <row r="8" spans="1:8" ht="14.25" customHeight="1">
      <c r="A8" s="23" t="s">
        <v>80</v>
      </c>
      <c r="B8" s="24">
        <v>10500</v>
      </c>
      <c r="C8" s="17">
        <f>C9+C10+C11+C12</f>
        <v>17199.5</v>
      </c>
      <c r="D8" s="17">
        <f>D9+D10+D11+D12</f>
        <v>11432</v>
      </c>
      <c r="E8" s="32">
        <f t="shared" si="1"/>
        <v>66.46704846071107</v>
      </c>
      <c r="F8" s="17">
        <f>F9+F10+F11+F12</f>
        <v>11424.7</v>
      </c>
      <c r="G8" s="17">
        <f t="shared" si="0"/>
        <v>7.299999999999272</v>
      </c>
      <c r="H8" s="33">
        <f t="shared" si="2"/>
        <v>100.06389664498849</v>
      </c>
    </row>
    <row r="9" spans="1:8" ht="24.75" customHeight="1">
      <c r="A9" s="25" t="s">
        <v>124</v>
      </c>
      <c r="B9" s="37">
        <v>10501</v>
      </c>
      <c r="C9" s="14">
        <v>10624.2</v>
      </c>
      <c r="D9" s="14">
        <v>7834.2</v>
      </c>
      <c r="E9" s="14">
        <f t="shared" si="1"/>
        <v>73.73919918676229</v>
      </c>
      <c r="F9" s="14">
        <v>4772</v>
      </c>
      <c r="G9" s="42">
        <f t="shared" si="0"/>
        <v>3062.2</v>
      </c>
      <c r="H9" s="14">
        <f t="shared" si="2"/>
        <v>164.17015926236377</v>
      </c>
    </row>
    <row r="10" spans="1:8" ht="12.75">
      <c r="A10" s="25" t="s">
        <v>81</v>
      </c>
      <c r="B10" s="26">
        <v>10502</v>
      </c>
      <c r="C10" s="18">
        <v>110</v>
      </c>
      <c r="D10" s="18">
        <v>-20.1</v>
      </c>
      <c r="E10" s="14" t="s">
        <v>117</v>
      </c>
      <c r="F10" s="18">
        <v>3311.4</v>
      </c>
      <c r="G10" s="18">
        <f t="shared" si="0"/>
        <v>-3331.5</v>
      </c>
      <c r="H10" s="18" t="s">
        <v>117</v>
      </c>
    </row>
    <row r="11" spans="1:8" ht="12.75">
      <c r="A11" s="25" t="s">
        <v>82</v>
      </c>
      <c r="B11" s="26">
        <v>10503</v>
      </c>
      <c r="C11" s="18">
        <v>915.5</v>
      </c>
      <c r="D11" s="18">
        <v>250</v>
      </c>
      <c r="E11" s="14">
        <f t="shared" si="1"/>
        <v>27.307482250136538</v>
      </c>
      <c r="F11" s="18">
        <v>826.5</v>
      </c>
      <c r="G11" s="18">
        <f t="shared" si="0"/>
        <v>-576.5</v>
      </c>
      <c r="H11" s="18">
        <f t="shared" si="2"/>
        <v>30.24803387779794</v>
      </c>
    </row>
    <row r="12" spans="1:8" ht="12.75">
      <c r="A12" s="25" t="s">
        <v>83</v>
      </c>
      <c r="B12" s="26">
        <v>10504</v>
      </c>
      <c r="C12" s="18">
        <v>5549.8</v>
      </c>
      <c r="D12" s="18">
        <v>3367.9</v>
      </c>
      <c r="E12" s="14">
        <f t="shared" si="1"/>
        <v>60.6850697322426</v>
      </c>
      <c r="F12" s="18">
        <v>2514.8</v>
      </c>
      <c r="G12" s="18">
        <f t="shared" si="0"/>
        <v>853.0999999999999</v>
      </c>
      <c r="H12" s="18">
        <f t="shared" si="2"/>
        <v>133.92317480515348</v>
      </c>
    </row>
    <row r="13" spans="1:8" ht="13.5">
      <c r="A13" s="23" t="s">
        <v>84</v>
      </c>
      <c r="B13" s="24">
        <v>10600</v>
      </c>
      <c r="C13" s="17">
        <f>C14</f>
        <v>168.7</v>
      </c>
      <c r="D13" s="17">
        <f>D14</f>
        <v>0</v>
      </c>
      <c r="E13" s="14">
        <f t="shared" si="1"/>
        <v>0</v>
      </c>
      <c r="F13" s="17">
        <f>F14</f>
        <v>70</v>
      </c>
      <c r="G13" s="17">
        <f t="shared" si="0"/>
        <v>-70</v>
      </c>
      <c r="H13" s="33">
        <f t="shared" si="2"/>
        <v>0</v>
      </c>
    </row>
    <row r="14" spans="1:8" ht="12.75">
      <c r="A14" s="25" t="s">
        <v>85</v>
      </c>
      <c r="B14" s="26">
        <v>10605</v>
      </c>
      <c r="C14" s="18">
        <v>168.7</v>
      </c>
      <c r="D14" s="18">
        <v>0</v>
      </c>
      <c r="E14" s="14">
        <f t="shared" si="1"/>
        <v>0</v>
      </c>
      <c r="F14" s="18">
        <v>70</v>
      </c>
      <c r="G14" s="18">
        <f t="shared" si="0"/>
        <v>-70</v>
      </c>
      <c r="H14" s="18">
        <f t="shared" si="2"/>
        <v>0</v>
      </c>
    </row>
    <row r="15" spans="1:8" ht="40.5">
      <c r="A15" s="23" t="s">
        <v>86</v>
      </c>
      <c r="B15" s="24">
        <v>10700</v>
      </c>
      <c r="C15" s="17">
        <f>C16</f>
        <v>2639.2</v>
      </c>
      <c r="D15" s="17">
        <f>D16</f>
        <v>1484.4</v>
      </c>
      <c r="E15" s="17">
        <f t="shared" si="1"/>
        <v>56.244316459533195</v>
      </c>
      <c r="F15" s="17">
        <f>F16</f>
        <v>769.1</v>
      </c>
      <c r="G15" s="17">
        <f t="shared" si="0"/>
        <v>715.3000000000001</v>
      </c>
      <c r="H15" s="17">
        <f t="shared" si="2"/>
        <v>193.00481081783906</v>
      </c>
    </row>
    <row r="16" spans="1:8" ht="25.5">
      <c r="A16" s="25" t="s">
        <v>87</v>
      </c>
      <c r="B16" s="26">
        <v>10701</v>
      </c>
      <c r="C16" s="18">
        <v>2639.2</v>
      </c>
      <c r="D16" s="18">
        <v>1484.4</v>
      </c>
      <c r="E16" s="18">
        <f>D16/C16*100</f>
        <v>56.244316459533195</v>
      </c>
      <c r="F16" s="18">
        <v>769.1</v>
      </c>
      <c r="G16" s="18">
        <f t="shared" si="0"/>
        <v>715.3000000000001</v>
      </c>
      <c r="H16" s="18">
        <f t="shared" si="2"/>
        <v>193.00481081783906</v>
      </c>
    </row>
    <row r="17" spans="1:8" ht="13.5">
      <c r="A17" s="23" t="s">
        <v>88</v>
      </c>
      <c r="B17" s="24">
        <v>10800</v>
      </c>
      <c r="C17" s="17">
        <f>C18+C19</f>
        <v>4779</v>
      </c>
      <c r="D17" s="17">
        <f>D18+D19</f>
        <v>2358.2</v>
      </c>
      <c r="E17" s="32">
        <f t="shared" si="1"/>
        <v>49.34505126595521</v>
      </c>
      <c r="F17" s="17">
        <f>F18+F19</f>
        <v>1974.8</v>
      </c>
      <c r="G17" s="17">
        <f t="shared" si="0"/>
        <v>383.39999999999986</v>
      </c>
      <c r="H17" s="33">
        <f t="shared" si="2"/>
        <v>119.41462426574843</v>
      </c>
    </row>
    <row r="18" spans="1:8" ht="25.5">
      <c r="A18" s="25" t="s">
        <v>89</v>
      </c>
      <c r="B18" s="26">
        <v>10803</v>
      </c>
      <c r="C18" s="18">
        <v>4774</v>
      </c>
      <c r="D18" s="18">
        <v>2358.2</v>
      </c>
      <c r="E18" s="18">
        <f t="shared" si="1"/>
        <v>49.3967322999581</v>
      </c>
      <c r="F18" s="18">
        <v>1974.8</v>
      </c>
      <c r="G18" s="18">
        <f t="shared" si="0"/>
        <v>383.39999999999986</v>
      </c>
      <c r="H18" s="18">
        <f t="shared" si="2"/>
        <v>119.41462426574843</v>
      </c>
    </row>
    <row r="19" spans="1:8" ht="25.5">
      <c r="A19" s="25" t="s">
        <v>118</v>
      </c>
      <c r="B19" s="26">
        <v>10807</v>
      </c>
      <c r="C19" s="18">
        <v>5</v>
      </c>
      <c r="D19" s="18">
        <v>0</v>
      </c>
      <c r="E19" s="18" t="s">
        <v>117</v>
      </c>
      <c r="F19" s="18">
        <v>0</v>
      </c>
      <c r="G19" s="18">
        <f t="shared" si="0"/>
        <v>0</v>
      </c>
      <c r="H19" s="18" t="s">
        <v>117</v>
      </c>
    </row>
    <row r="20" spans="1:8" ht="27">
      <c r="A20" s="23" t="s">
        <v>90</v>
      </c>
      <c r="B20" s="24">
        <v>10900</v>
      </c>
      <c r="C20" s="17">
        <f>C21+C22</f>
        <v>0</v>
      </c>
      <c r="D20" s="17">
        <f>D21+D22</f>
        <v>0</v>
      </c>
      <c r="E20" s="17" t="s">
        <v>117</v>
      </c>
      <c r="F20" s="17">
        <f>F21+F22</f>
        <v>1.9000000000000001</v>
      </c>
      <c r="G20" s="17">
        <f t="shared" si="0"/>
        <v>-1.9000000000000001</v>
      </c>
      <c r="H20" s="18">
        <f t="shared" si="2"/>
        <v>0</v>
      </c>
    </row>
    <row r="21" spans="1:8" ht="12.75">
      <c r="A21" s="25" t="s">
        <v>91</v>
      </c>
      <c r="B21" s="26">
        <v>10906</v>
      </c>
      <c r="C21" s="18">
        <v>0</v>
      </c>
      <c r="D21" s="18">
        <v>0</v>
      </c>
      <c r="E21" s="14" t="s">
        <v>117</v>
      </c>
      <c r="F21" s="18">
        <v>1.8</v>
      </c>
      <c r="G21" s="18">
        <f t="shared" si="0"/>
        <v>-1.8</v>
      </c>
      <c r="H21" s="18" t="s">
        <v>117</v>
      </c>
    </row>
    <row r="22" spans="1:8" ht="25.5">
      <c r="A22" s="25" t="s">
        <v>92</v>
      </c>
      <c r="B22" s="26">
        <v>10907</v>
      </c>
      <c r="C22" s="18">
        <v>0</v>
      </c>
      <c r="D22" s="18">
        <v>0</v>
      </c>
      <c r="E22" s="18" t="s">
        <v>117</v>
      </c>
      <c r="F22" s="18">
        <v>0.1</v>
      </c>
      <c r="G22" s="18">
        <f t="shared" si="0"/>
        <v>-0.1</v>
      </c>
      <c r="H22" s="18" t="s">
        <v>117</v>
      </c>
    </row>
    <row r="23" spans="1:8" ht="40.5">
      <c r="A23" s="23" t="s">
        <v>93</v>
      </c>
      <c r="B23" s="24">
        <v>11100</v>
      </c>
      <c r="C23" s="17">
        <f>C24+C25+C26</f>
        <v>9768.7</v>
      </c>
      <c r="D23" s="17">
        <f>D24+D25+D26</f>
        <v>4818</v>
      </c>
      <c r="E23" s="17">
        <f t="shared" si="1"/>
        <v>49.320789869685825</v>
      </c>
      <c r="F23" s="17">
        <f>F24+F25+F26</f>
        <v>5033.3</v>
      </c>
      <c r="G23" s="17">
        <f t="shared" si="0"/>
        <v>-215.30000000000018</v>
      </c>
      <c r="H23" s="17">
        <f t="shared" si="2"/>
        <v>95.72248822839886</v>
      </c>
    </row>
    <row r="24" spans="1:8" ht="25.5">
      <c r="A24" s="25" t="s">
        <v>94</v>
      </c>
      <c r="B24" s="26">
        <v>11105</v>
      </c>
      <c r="C24" s="18">
        <v>8026.3</v>
      </c>
      <c r="D24" s="18">
        <v>3895.2</v>
      </c>
      <c r="E24" s="18">
        <f t="shared" si="1"/>
        <v>48.53045612548746</v>
      </c>
      <c r="F24" s="18">
        <v>4089</v>
      </c>
      <c r="G24" s="18">
        <f t="shared" si="0"/>
        <v>-193.80000000000018</v>
      </c>
      <c r="H24" s="18">
        <f t="shared" si="2"/>
        <v>95.2604548789435</v>
      </c>
    </row>
    <row r="25" spans="1:8" ht="12.75">
      <c r="A25" s="25" t="s">
        <v>95</v>
      </c>
      <c r="B25" s="26">
        <v>11105</v>
      </c>
      <c r="C25" s="18">
        <v>1739.4</v>
      </c>
      <c r="D25" s="18">
        <v>889.8</v>
      </c>
      <c r="E25" s="14">
        <f t="shared" si="1"/>
        <v>51.15557088651258</v>
      </c>
      <c r="F25" s="18">
        <v>920.6</v>
      </c>
      <c r="G25" s="18">
        <f t="shared" si="0"/>
        <v>-30.800000000000068</v>
      </c>
      <c r="H25" s="18">
        <f t="shared" si="2"/>
        <v>96.65435585487725</v>
      </c>
    </row>
    <row r="26" spans="1:8" ht="12.75">
      <c r="A26" s="25" t="s">
        <v>96</v>
      </c>
      <c r="B26" s="26">
        <v>11107</v>
      </c>
      <c r="C26" s="18">
        <v>3</v>
      </c>
      <c r="D26" s="18">
        <v>33</v>
      </c>
      <c r="E26" s="14">
        <f t="shared" si="1"/>
        <v>1100</v>
      </c>
      <c r="F26" s="18">
        <v>23.7</v>
      </c>
      <c r="G26" s="18">
        <f t="shared" si="0"/>
        <v>9.3</v>
      </c>
      <c r="H26" s="18">
        <f t="shared" si="2"/>
        <v>139.24050632911394</v>
      </c>
    </row>
    <row r="27" spans="1:8" ht="27">
      <c r="A27" s="23" t="s">
        <v>97</v>
      </c>
      <c r="B27" s="24">
        <v>11200</v>
      </c>
      <c r="C27" s="17">
        <f>C28</f>
        <v>824.6</v>
      </c>
      <c r="D27" s="17">
        <f>D28</f>
        <v>1225.5</v>
      </c>
      <c r="E27" s="17">
        <f t="shared" si="1"/>
        <v>148.6175115207373</v>
      </c>
      <c r="F27" s="17">
        <f>F28</f>
        <v>452.5</v>
      </c>
      <c r="G27" s="17">
        <f t="shared" si="0"/>
        <v>773</v>
      </c>
      <c r="H27" s="17">
        <f t="shared" si="2"/>
        <v>270.828729281768</v>
      </c>
    </row>
    <row r="28" spans="1:8" ht="25.5">
      <c r="A28" s="25" t="s">
        <v>98</v>
      </c>
      <c r="B28" s="26">
        <v>11201</v>
      </c>
      <c r="C28" s="18">
        <v>824.6</v>
      </c>
      <c r="D28" s="18">
        <v>1225.5</v>
      </c>
      <c r="E28" s="18">
        <f t="shared" si="1"/>
        <v>148.6175115207373</v>
      </c>
      <c r="F28" s="18">
        <v>452.5</v>
      </c>
      <c r="G28" s="18">
        <f t="shared" si="0"/>
        <v>773</v>
      </c>
      <c r="H28" s="18">
        <f t="shared" si="2"/>
        <v>270.828729281768</v>
      </c>
    </row>
    <row r="29" spans="1:8" ht="45.75" customHeight="1">
      <c r="A29" s="27" t="s">
        <v>116</v>
      </c>
      <c r="B29" s="24">
        <v>11300</v>
      </c>
      <c r="C29" s="17">
        <f>C30</f>
        <v>320</v>
      </c>
      <c r="D29" s="17">
        <f>D30</f>
        <v>239.1</v>
      </c>
      <c r="E29" s="33">
        <f>D29/C29*100</f>
        <v>74.71875</v>
      </c>
      <c r="F29" s="17">
        <f>F30</f>
        <v>146.2</v>
      </c>
      <c r="G29" s="17">
        <f t="shared" si="0"/>
        <v>92.9</v>
      </c>
      <c r="H29" s="33">
        <f t="shared" si="2"/>
        <v>163.54309165526678</v>
      </c>
    </row>
    <row r="30" spans="1:8" ht="25.5">
      <c r="A30" s="25" t="s">
        <v>115</v>
      </c>
      <c r="B30" s="26">
        <v>11302</v>
      </c>
      <c r="C30" s="18">
        <v>320</v>
      </c>
      <c r="D30" s="18">
        <v>239.1</v>
      </c>
      <c r="E30" s="18">
        <f t="shared" si="1"/>
        <v>74.71875</v>
      </c>
      <c r="F30" s="18">
        <v>146.2</v>
      </c>
      <c r="G30" s="18">
        <f t="shared" si="0"/>
        <v>92.9</v>
      </c>
      <c r="H30" s="18">
        <f t="shared" si="2"/>
        <v>163.54309165526678</v>
      </c>
    </row>
    <row r="31" spans="1:8" ht="27">
      <c r="A31" s="23" t="s">
        <v>99</v>
      </c>
      <c r="B31" s="24">
        <v>11400</v>
      </c>
      <c r="C31" s="17">
        <f>C32</f>
        <v>3183.9</v>
      </c>
      <c r="D31" s="17">
        <f>D32</f>
        <v>3288.8</v>
      </c>
      <c r="E31" s="18">
        <f t="shared" si="1"/>
        <v>103.29470146675462</v>
      </c>
      <c r="F31" s="17">
        <f>F32</f>
        <v>2205.7</v>
      </c>
      <c r="G31" s="17">
        <f t="shared" si="0"/>
        <v>1083.1000000000004</v>
      </c>
      <c r="H31" s="17">
        <f t="shared" si="2"/>
        <v>149.10459264632544</v>
      </c>
    </row>
    <row r="32" spans="1:8" ht="38.25">
      <c r="A32" s="25" t="s">
        <v>119</v>
      </c>
      <c r="B32" s="26">
        <v>11406</v>
      </c>
      <c r="C32" s="18">
        <v>3183.9</v>
      </c>
      <c r="D32" s="18">
        <v>3288.8</v>
      </c>
      <c r="E32" s="18">
        <f t="shared" si="1"/>
        <v>103.29470146675462</v>
      </c>
      <c r="F32" s="18">
        <v>2205.7</v>
      </c>
      <c r="G32" s="18">
        <f t="shared" si="0"/>
        <v>1083.1000000000004</v>
      </c>
      <c r="H32" s="18">
        <f t="shared" si="2"/>
        <v>149.10459264632544</v>
      </c>
    </row>
    <row r="33" spans="1:8" ht="27">
      <c r="A33" s="23" t="s">
        <v>100</v>
      </c>
      <c r="B33" s="24">
        <v>11600</v>
      </c>
      <c r="C33" s="17">
        <v>2119</v>
      </c>
      <c r="D33" s="17">
        <v>749.1</v>
      </c>
      <c r="E33" s="17">
        <f t="shared" si="1"/>
        <v>35.35158093440302</v>
      </c>
      <c r="F33" s="17">
        <v>1571.8</v>
      </c>
      <c r="G33" s="17">
        <f t="shared" si="0"/>
        <v>-822.6999999999999</v>
      </c>
      <c r="H33" s="17">
        <f t="shared" si="2"/>
        <v>47.65873520804173</v>
      </c>
    </row>
    <row r="34" spans="1:8" ht="25.5">
      <c r="A34" s="25" t="s">
        <v>128</v>
      </c>
      <c r="B34" s="24">
        <v>11700</v>
      </c>
      <c r="C34" s="17">
        <v>0</v>
      </c>
      <c r="D34" s="17">
        <v>15.6</v>
      </c>
      <c r="E34" s="17" t="s">
        <v>117</v>
      </c>
      <c r="F34" s="17">
        <v>0</v>
      </c>
      <c r="G34" s="17">
        <f t="shared" si="0"/>
        <v>15.6</v>
      </c>
      <c r="H34" s="17" t="s">
        <v>117</v>
      </c>
    </row>
    <row r="35" spans="1:8" ht="12.75">
      <c r="A35" s="28" t="s">
        <v>101</v>
      </c>
      <c r="B35" s="29">
        <v>20000</v>
      </c>
      <c r="C35" s="19">
        <f>C36+C43+C44</f>
        <v>580851.9</v>
      </c>
      <c r="D35" s="19">
        <f>D36+D43+D44</f>
        <v>330222.30000000005</v>
      </c>
      <c r="E35" s="19">
        <f t="shared" si="1"/>
        <v>56.85137640076585</v>
      </c>
      <c r="F35" s="19">
        <f>F36+F43+F44</f>
        <v>280160.4</v>
      </c>
      <c r="G35" s="34">
        <f t="shared" si="0"/>
        <v>50061.90000000002</v>
      </c>
      <c r="H35" s="34">
        <f t="shared" si="2"/>
        <v>117.8690136079189</v>
      </c>
    </row>
    <row r="36" spans="1:8" ht="25.5">
      <c r="A36" s="39" t="s">
        <v>102</v>
      </c>
      <c r="B36" s="40">
        <v>20200</v>
      </c>
      <c r="C36" s="41">
        <f>C37+C40+C41+C42</f>
        <v>580851.9</v>
      </c>
      <c r="D36" s="41">
        <f>D37+D40+D41+D42</f>
        <v>330175.4</v>
      </c>
      <c r="E36" s="41">
        <f t="shared" si="1"/>
        <v>56.84330205341499</v>
      </c>
      <c r="F36" s="41">
        <f>F37+F40+F41+F42</f>
        <v>280159.4</v>
      </c>
      <c r="G36" s="41">
        <f aca="true" t="shared" si="3" ref="G36:G44">D36-F36</f>
        <v>50016</v>
      </c>
      <c r="H36" s="41">
        <f t="shared" si="2"/>
        <v>117.85269385928154</v>
      </c>
    </row>
    <row r="37" spans="1:8" ht="12.75">
      <c r="A37" s="25" t="s">
        <v>131</v>
      </c>
      <c r="B37" s="26">
        <v>20201</v>
      </c>
      <c r="C37" s="18">
        <f>C38+C39</f>
        <v>105455</v>
      </c>
      <c r="D37" s="18">
        <f>D38+D39</f>
        <v>52727.4</v>
      </c>
      <c r="E37" s="18">
        <f t="shared" si="1"/>
        <v>49.99990517282254</v>
      </c>
      <c r="F37" s="18">
        <f>F38+F39</f>
        <v>34623.6</v>
      </c>
      <c r="G37" s="18">
        <f t="shared" si="3"/>
        <v>18103.800000000003</v>
      </c>
      <c r="H37" s="18">
        <f t="shared" si="2"/>
        <v>152.2874571101792</v>
      </c>
    </row>
    <row r="38" spans="1:8" ht="12.75">
      <c r="A38" s="38" t="s">
        <v>129</v>
      </c>
      <c r="B38" s="26">
        <v>20201</v>
      </c>
      <c r="C38" s="18">
        <v>67691</v>
      </c>
      <c r="D38" s="18">
        <v>33845.4</v>
      </c>
      <c r="E38" s="18">
        <f t="shared" si="1"/>
        <v>49.999852269873394</v>
      </c>
      <c r="F38" s="18">
        <v>34623.6</v>
      </c>
      <c r="G38" s="18">
        <f t="shared" si="3"/>
        <v>-778.1999999999971</v>
      </c>
      <c r="H38" s="18">
        <f t="shared" si="2"/>
        <v>97.75240009704365</v>
      </c>
    </row>
    <row r="39" spans="1:8" ht="12.75">
      <c r="A39" s="38" t="s">
        <v>130</v>
      </c>
      <c r="B39" s="26">
        <v>20201</v>
      </c>
      <c r="C39" s="18">
        <v>37764</v>
      </c>
      <c r="D39" s="18">
        <v>18882</v>
      </c>
      <c r="E39" s="18">
        <f t="shared" si="1"/>
        <v>50</v>
      </c>
      <c r="F39" s="18">
        <v>0</v>
      </c>
      <c r="G39" s="18">
        <f t="shared" si="3"/>
        <v>18882</v>
      </c>
      <c r="H39" s="61" t="s">
        <v>117</v>
      </c>
    </row>
    <row r="40" spans="1:8" ht="12.75">
      <c r="A40" s="25" t="s">
        <v>103</v>
      </c>
      <c r="B40" s="26">
        <v>20202</v>
      </c>
      <c r="C40" s="18">
        <v>59303.9</v>
      </c>
      <c r="D40" s="18">
        <v>20857.1</v>
      </c>
      <c r="E40" s="18">
        <f t="shared" si="1"/>
        <v>35.16986235306615</v>
      </c>
      <c r="F40" s="18">
        <v>23081.4</v>
      </c>
      <c r="G40" s="18">
        <f t="shared" si="3"/>
        <v>-2224.300000000003</v>
      </c>
      <c r="H40" s="18">
        <f t="shared" si="2"/>
        <v>90.36323619884408</v>
      </c>
    </row>
    <row r="41" spans="1:8" ht="12.75">
      <c r="A41" s="25" t="s">
        <v>104</v>
      </c>
      <c r="B41" s="26">
        <v>20203</v>
      </c>
      <c r="C41" s="18">
        <v>413367.4</v>
      </c>
      <c r="D41" s="18">
        <v>253882.7</v>
      </c>
      <c r="E41" s="18">
        <f t="shared" si="1"/>
        <v>61.41817182487056</v>
      </c>
      <c r="F41" s="18">
        <v>222315.4</v>
      </c>
      <c r="G41" s="18">
        <f t="shared" si="3"/>
        <v>31567.300000000017</v>
      </c>
      <c r="H41" s="18">
        <f t="shared" si="2"/>
        <v>114.19933122041928</v>
      </c>
    </row>
    <row r="42" spans="1:8" ht="12.75">
      <c r="A42" s="25" t="s">
        <v>105</v>
      </c>
      <c r="B42" s="26">
        <v>20204</v>
      </c>
      <c r="C42" s="18">
        <v>2725.6</v>
      </c>
      <c r="D42" s="18">
        <v>2708.2</v>
      </c>
      <c r="E42" s="18">
        <f t="shared" si="1"/>
        <v>99.36160845318462</v>
      </c>
      <c r="F42" s="18">
        <v>139</v>
      </c>
      <c r="G42" s="18">
        <f t="shared" si="3"/>
        <v>2569.2</v>
      </c>
      <c r="H42" s="18">
        <f t="shared" si="2"/>
        <v>1948.3453237410072</v>
      </c>
    </row>
    <row r="43" spans="1:8" ht="25.5">
      <c r="A43" s="25" t="s">
        <v>120</v>
      </c>
      <c r="B43" s="26">
        <v>21800</v>
      </c>
      <c r="C43" s="18">
        <v>0</v>
      </c>
      <c r="D43" s="18">
        <v>5508</v>
      </c>
      <c r="E43" s="33" t="s">
        <v>117</v>
      </c>
      <c r="F43" s="18">
        <v>1507.7</v>
      </c>
      <c r="G43" s="18">
        <f t="shared" si="3"/>
        <v>4000.3</v>
      </c>
      <c r="H43" s="18">
        <f t="shared" si="2"/>
        <v>365.3246667108841</v>
      </c>
    </row>
    <row r="44" spans="1:8" ht="39" customHeight="1">
      <c r="A44" s="25" t="s">
        <v>121</v>
      </c>
      <c r="B44" s="26">
        <v>21900</v>
      </c>
      <c r="C44" s="18">
        <v>0</v>
      </c>
      <c r="D44" s="18">
        <v>-5461.1</v>
      </c>
      <c r="E44" s="33" t="s">
        <v>117</v>
      </c>
      <c r="F44" s="18">
        <v>-1506.7</v>
      </c>
      <c r="G44" s="18">
        <f t="shared" si="3"/>
        <v>-3954.4000000000005</v>
      </c>
      <c r="H44" s="18">
        <f t="shared" si="2"/>
        <v>362.45437047852926</v>
      </c>
    </row>
    <row r="45" spans="1:8" ht="14.25">
      <c r="A45" s="30" t="s">
        <v>106</v>
      </c>
      <c r="B45" s="31">
        <v>85000</v>
      </c>
      <c r="C45" s="20">
        <f>C35+C3</f>
        <v>867555.6000000001</v>
      </c>
      <c r="D45" s="20">
        <f>D35+D3</f>
        <v>473844.80000000005</v>
      </c>
      <c r="E45" s="20">
        <f t="shared" si="1"/>
        <v>54.61837834946832</v>
      </c>
      <c r="F45" s="20">
        <f>F35+F3</f>
        <v>402697.9</v>
      </c>
      <c r="G45" s="35">
        <f>D45-F45</f>
        <v>71146.90000000002</v>
      </c>
      <c r="H45" s="36">
        <f t="shared" si="2"/>
        <v>117.66756171313533</v>
      </c>
    </row>
    <row r="46" spans="1:8" ht="12.75">
      <c r="A46" s="56" t="s">
        <v>2</v>
      </c>
      <c r="B46" s="57"/>
      <c r="C46" s="58"/>
      <c r="D46" s="58"/>
      <c r="E46" s="58"/>
      <c r="F46" s="59"/>
      <c r="G46" s="60"/>
      <c r="H46" s="59"/>
    </row>
    <row r="47" spans="1:8" ht="12.75">
      <c r="A47" s="48" t="s">
        <v>3</v>
      </c>
      <c r="B47" s="49" t="s">
        <v>4</v>
      </c>
      <c r="C47" s="50">
        <f>SUM(C48:C55)</f>
        <v>67370.90000000001</v>
      </c>
      <c r="D47" s="50">
        <f>SUM(D48:D55)</f>
        <v>30746.899999999998</v>
      </c>
      <c r="E47" s="50">
        <f>D47/C47*100</f>
        <v>45.63825034250692</v>
      </c>
      <c r="F47" s="50">
        <f>SUM(F48:F55)</f>
        <v>32032.300000000003</v>
      </c>
      <c r="G47" s="50">
        <f>SUM(G48:G55)</f>
        <v>-1285.3999999999983</v>
      </c>
      <c r="H47" s="50">
        <f>D47/F47*100</f>
        <v>95.9871754447854</v>
      </c>
    </row>
    <row r="48" spans="1:8" ht="42" customHeight="1">
      <c r="A48" s="43" t="s">
        <v>108</v>
      </c>
      <c r="B48" s="44" t="s">
        <v>109</v>
      </c>
      <c r="C48" s="45">
        <v>2105.7</v>
      </c>
      <c r="D48" s="45">
        <v>1100.2</v>
      </c>
      <c r="E48" s="45">
        <f>D48/C48*100</f>
        <v>52.24865840338131</v>
      </c>
      <c r="F48" s="45">
        <v>1114.6</v>
      </c>
      <c r="G48" s="45">
        <f>SUM(D48-F48)</f>
        <v>-14.399999999999864</v>
      </c>
      <c r="H48" s="45">
        <f>D48/F48*100</f>
        <v>98.70805670195587</v>
      </c>
    </row>
    <row r="49" spans="1:8" ht="51">
      <c r="A49" s="43" t="s">
        <v>5</v>
      </c>
      <c r="B49" s="46" t="s">
        <v>6</v>
      </c>
      <c r="C49" s="45">
        <v>5800.6</v>
      </c>
      <c r="D49" s="45">
        <v>2683.2</v>
      </c>
      <c r="E49" s="45">
        <f aca="true" t="shared" si="4" ref="E49:E60">D49/C49*100</f>
        <v>46.257283729269375</v>
      </c>
      <c r="F49" s="45">
        <v>2898.6</v>
      </c>
      <c r="G49" s="45">
        <f aca="true" t="shared" si="5" ref="G49:G55">SUM(D49-F49)</f>
        <v>-215.4000000000001</v>
      </c>
      <c r="H49" s="45">
        <f aca="true" t="shared" si="6" ref="H49:H59">D49/F49*100</f>
        <v>92.56882632995239</v>
      </c>
    </row>
    <row r="50" spans="1:8" ht="51">
      <c r="A50" s="43" t="s">
        <v>7</v>
      </c>
      <c r="B50" s="46" t="s">
        <v>8</v>
      </c>
      <c r="C50" s="45">
        <v>30068.4</v>
      </c>
      <c r="D50" s="45">
        <v>14061.2</v>
      </c>
      <c r="E50" s="45">
        <f>D50/C50*100</f>
        <v>46.76404464487635</v>
      </c>
      <c r="F50" s="45">
        <v>15147.5</v>
      </c>
      <c r="G50" s="45">
        <f>SUM(D50-F50)</f>
        <v>-1086.2999999999993</v>
      </c>
      <c r="H50" s="45">
        <f t="shared" si="6"/>
        <v>92.82851955768278</v>
      </c>
    </row>
    <row r="51" spans="1:8" ht="12.75">
      <c r="A51" s="43" t="s">
        <v>62</v>
      </c>
      <c r="B51" s="44" t="s">
        <v>63</v>
      </c>
      <c r="C51" s="45">
        <v>52.9</v>
      </c>
      <c r="D51" s="45">
        <v>52.9</v>
      </c>
      <c r="E51" s="45">
        <f>D51/C51*100</f>
        <v>100</v>
      </c>
      <c r="F51" s="45">
        <v>3.3</v>
      </c>
      <c r="G51" s="45">
        <f t="shared" si="5"/>
        <v>49.6</v>
      </c>
      <c r="H51" s="45">
        <f t="shared" si="6"/>
        <v>1603.030303030303</v>
      </c>
    </row>
    <row r="52" spans="1:8" ht="38.25">
      <c r="A52" s="43" t="s">
        <v>9</v>
      </c>
      <c r="B52" s="46" t="s">
        <v>10</v>
      </c>
      <c r="C52" s="45">
        <v>11518.7</v>
      </c>
      <c r="D52" s="45">
        <v>5012.6</v>
      </c>
      <c r="E52" s="45">
        <f t="shared" si="4"/>
        <v>43.51706355751951</v>
      </c>
      <c r="F52" s="45">
        <v>5361.9</v>
      </c>
      <c r="G52" s="45">
        <f t="shared" si="5"/>
        <v>-349.2999999999993</v>
      </c>
      <c r="H52" s="45">
        <f t="shared" si="6"/>
        <v>93.48551819317781</v>
      </c>
    </row>
    <row r="53" spans="1:8" ht="12.75">
      <c r="A53" s="43" t="s">
        <v>136</v>
      </c>
      <c r="B53" s="46" t="s">
        <v>137</v>
      </c>
      <c r="C53" s="45">
        <v>502.3</v>
      </c>
      <c r="D53" s="45">
        <v>502.3</v>
      </c>
      <c r="E53" s="45">
        <f t="shared" si="4"/>
        <v>100</v>
      </c>
      <c r="F53" s="45">
        <v>0</v>
      </c>
      <c r="G53" s="45">
        <f t="shared" si="5"/>
        <v>502.3</v>
      </c>
      <c r="H53" s="45" t="s">
        <v>117</v>
      </c>
    </row>
    <row r="54" spans="1:8" ht="12.75">
      <c r="A54" s="43" t="s">
        <v>11</v>
      </c>
      <c r="B54" s="46" t="s">
        <v>46</v>
      </c>
      <c r="C54" s="45">
        <v>965.9</v>
      </c>
      <c r="D54" s="45">
        <v>0</v>
      </c>
      <c r="E54" s="45">
        <f t="shared" si="4"/>
        <v>0</v>
      </c>
      <c r="F54" s="45">
        <v>0</v>
      </c>
      <c r="G54" s="45">
        <f t="shared" si="5"/>
        <v>0</v>
      </c>
      <c r="H54" s="45" t="s">
        <v>117</v>
      </c>
    </row>
    <row r="55" spans="1:8" ht="12.75">
      <c r="A55" s="43" t="s">
        <v>12</v>
      </c>
      <c r="B55" s="46" t="s">
        <v>48</v>
      </c>
      <c r="C55" s="45">
        <v>16356.4</v>
      </c>
      <c r="D55" s="45">
        <v>7334.5</v>
      </c>
      <c r="E55" s="45">
        <f t="shared" si="4"/>
        <v>44.84177447360055</v>
      </c>
      <c r="F55" s="45">
        <v>7506.4</v>
      </c>
      <c r="G55" s="45">
        <f t="shared" si="5"/>
        <v>-171.89999999999964</v>
      </c>
      <c r="H55" s="45">
        <f t="shared" si="6"/>
        <v>97.70995417243952</v>
      </c>
    </row>
    <row r="56" spans="1:8" ht="12.75">
      <c r="A56" s="48" t="s">
        <v>72</v>
      </c>
      <c r="B56" s="51" t="s">
        <v>69</v>
      </c>
      <c r="C56" s="50">
        <f>SUM(C57:C57)</f>
        <v>200</v>
      </c>
      <c r="D56" s="50">
        <f>SUM(D57:D57)</f>
        <v>0</v>
      </c>
      <c r="E56" s="50">
        <f>D56/C56*100</f>
        <v>0</v>
      </c>
      <c r="F56" s="50">
        <f>SUM(F57:F57)</f>
        <v>0</v>
      </c>
      <c r="G56" s="50">
        <f>SUM(G57:G57)</f>
        <v>0</v>
      </c>
      <c r="H56" s="50" t="s">
        <v>117</v>
      </c>
    </row>
    <row r="57" spans="1:8" ht="12.75">
      <c r="A57" s="43" t="s">
        <v>71</v>
      </c>
      <c r="B57" s="44" t="s">
        <v>70</v>
      </c>
      <c r="C57" s="45">
        <v>200</v>
      </c>
      <c r="D57" s="45">
        <v>0</v>
      </c>
      <c r="E57" s="45">
        <f>D57/C57*100</f>
        <v>0</v>
      </c>
      <c r="F57" s="45">
        <v>0</v>
      </c>
      <c r="G57" s="45">
        <f>SUM(D57-F57)</f>
        <v>0</v>
      </c>
      <c r="H57" s="45" t="s">
        <v>117</v>
      </c>
    </row>
    <row r="58" spans="1:8" ht="25.5">
      <c r="A58" s="48" t="s">
        <v>13</v>
      </c>
      <c r="B58" s="49" t="s">
        <v>14</v>
      </c>
      <c r="C58" s="50">
        <f>SUM(C59:C59)</f>
        <v>202.5</v>
      </c>
      <c r="D58" s="50">
        <f>SUM(D59:D59)</f>
        <v>43.6</v>
      </c>
      <c r="E58" s="50">
        <f t="shared" si="4"/>
        <v>21.530864197530867</v>
      </c>
      <c r="F58" s="50">
        <f>SUM(F59:F59)</f>
        <v>49.8</v>
      </c>
      <c r="G58" s="50">
        <f>SUM(G59:G59)</f>
        <v>-6.199999999999996</v>
      </c>
      <c r="H58" s="50">
        <f aca="true" t="shared" si="7" ref="H58:H91">D58/F58*100</f>
        <v>87.55020080321286</v>
      </c>
    </row>
    <row r="59" spans="1:8" ht="38.25">
      <c r="A59" s="43" t="s">
        <v>139</v>
      </c>
      <c r="B59" s="44" t="s">
        <v>138</v>
      </c>
      <c r="C59" s="45">
        <v>202.5</v>
      </c>
      <c r="D59" s="45">
        <v>43.6</v>
      </c>
      <c r="E59" s="45">
        <f t="shared" si="4"/>
        <v>21.530864197530867</v>
      </c>
      <c r="F59" s="45">
        <v>49.8</v>
      </c>
      <c r="G59" s="45">
        <f>SUM(D59-F59)</f>
        <v>-6.199999999999996</v>
      </c>
      <c r="H59" s="45">
        <f t="shared" si="6"/>
        <v>87.55020080321286</v>
      </c>
    </row>
    <row r="60" spans="1:8" ht="12.75">
      <c r="A60" s="48" t="s">
        <v>15</v>
      </c>
      <c r="B60" s="49" t="s">
        <v>16</v>
      </c>
      <c r="C60" s="50">
        <f>SUM(C61:C64)</f>
        <v>36101</v>
      </c>
      <c r="D60" s="50">
        <f>SUM(D61:D64)</f>
        <v>2475</v>
      </c>
      <c r="E60" s="50">
        <f t="shared" si="4"/>
        <v>6.855765768261267</v>
      </c>
      <c r="F60" s="50">
        <f>SUM(F61:F64)</f>
        <v>3417</v>
      </c>
      <c r="G60" s="50">
        <f>SUM(G61:G64)</f>
        <v>-942.0000000000002</v>
      </c>
      <c r="H60" s="50">
        <f t="shared" si="7"/>
        <v>72.43195785776997</v>
      </c>
    </row>
    <row r="61" spans="1:8" ht="12.75">
      <c r="A61" s="43" t="s">
        <v>110</v>
      </c>
      <c r="B61" s="44" t="s">
        <v>111</v>
      </c>
      <c r="C61" s="45">
        <v>150</v>
      </c>
      <c r="D61" s="45">
        <v>0</v>
      </c>
      <c r="E61" s="45">
        <f>D61/C61*100</f>
        <v>0</v>
      </c>
      <c r="F61" s="45">
        <v>0</v>
      </c>
      <c r="G61" s="45">
        <f>SUM(D61-F61)</f>
        <v>0</v>
      </c>
      <c r="H61" s="45" t="s">
        <v>117</v>
      </c>
    </row>
    <row r="62" spans="1:8" ht="12.75">
      <c r="A62" s="43" t="s">
        <v>17</v>
      </c>
      <c r="B62" s="46" t="s">
        <v>18</v>
      </c>
      <c r="C62" s="45">
        <v>5200</v>
      </c>
      <c r="D62" s="45">
        <v>1581.7</v>
      </c>
      <c r="E62" s="45">
        <f>D62/C62*100</f>
        <v>30.417307692307695</v>
      </c>
      <c r="F62" s="45">
        <v>2954.8</v>
      </c>
      <c r="G62" s="45">
        <f>SUM(D62-F62)</f>
        <v>-1373.1000000000001</v>
      </c>
      <c r="H62" s="45">
        <f>D62/F62*100</f>
        <v>53.52984973602274</v>
      </c>
    </row>
    <row r="63" spans="1:8" ht="12.75">
      <c r="A63" s="43" t="s">
        <v>107</v>
      </c>
      <c r="B63" s="46" t="s">
        <v>47</v>
      </c>
      <c r="C63" s="45">
        <v>30211</v>
      </c>
      <c r="D63" s="45">
        <v>893.3</v>
      </c>
      <c r="E63" s="45">
        <f aca="true" t="shared" si="8" ref="E63:E91">D63/C63*100</f>
        <v>2.956870014233226</v>
      </c>
      <c r="F63" s="45">
        <v>417.2</v>
      </c>
      <c r="G63" s="45">
        <f>SUM(D63-F63)</f>
        <v>476.09999999999997</v>
      </c>
      <c r="H63" s="45">
        <f>D63/F63*100</f>
        <v>214.11792905081498</v>
      </c>
    </row>
    <row r="64" spans="1:8" ht="14.25" customHeight="1">
      <c r="A64" s="43" t="s">
        <v>19</v>
      </c>
      <c r="B64" s="46" t="s">
        <v>20</v>
      </c>
      <c r="C64" s="45">
        <v>540</v>
      </c>
      <c r="D64" s="45">
        <v>0</v>
      </c>
      <c r="E64" s="45">
        <f t="shared" si="8"/>
        <v>0</v>
      </c>
      <c r="F64" s="45">
        <v>45</v>
      </c>
      <c r="G64" s="45">
        <f>SUM(D64-F64)</f>
        <v>-45</v>
      </c>
      <c r="H64" s="45">
        <f>D64/F64*100</f>
        <v>0</v>
      </c>
    </row>
    <row r="65" spans="1:8" ht="12.75">
      <c r="A65" s="48" t="s">
        <v>21</v>
      </c>
      <c r="B65" s="49" t="s">
        <v>22</v>
      </c>
      <c r="C65" s="50">
        <f>SUM(C66:C67)</f>
        <v>10878.4</v>
      </c>
      <c r="D65" s="50">
        <f>SUM(D66:D67)</f>
        <v>4344.6</v>
      </c>
      <c r="E65" s="50">
        <f>D65/C65*100</f>
        <v>39.937858508604215</v>
      </c>
      <c r="F65" s="50">
        <f>SUM(F66:F67)</f>
        <v>5076.5</v>
      </c>
      <c r="G65" s="50">
        <f>SUM(G66:G67)</f>
        <v>-731.8999999999996</v>
      </c>
      <c r="H65" s="50">
        <f t="shared" si="7"/>
        <v>85.58258642765686</v>
      </c>
    </row>
    <row r="66" spans="1:8" ht="12.75">
      <c r="A66" s="43" t="s">
        <v>60</v>
      </c>
      <c r="B66" s="44" t="s">
        <v>59</v>
      </c>
      <c r="C66" s="45">
        <v>255</v>
      </c>
      <c r="D66" s="45">
        <v>124.5</v>
      </c>
      <c r="E66" s="45">
        <f t="shared" si="8"/>
        <v>48.8235294117647</v>
      </c>
      <c r="F66" s="45">
        <v>68.5</v>
      </c>
      <c r="G66" s="45">
        <f>SUM(D66-F66)</f>
        <v>56</v>
      </c>
      <c r="H66" s="45">
        <f t="shared" si="7"/>
        <v>181.75182481751824</v>
      </c>
    </row>
    <row r="67" spans="1:8" ht="25.5">
      <c r="A67" s="43" t="s">
        <v>74</v>
      </c>
      <c r="B67" s="44" t="s">
        <v>64</v>
      </c>
      <c r="C67" s="45">
        <v>10623.4</v>
      </c>
      <c r="D67" s="45">
        <v>4220.1</v>
      </c>
      <c r="E67" s="45">
        <f t="shared" si="8"/>
        <v>39.72457028823164</v>
      </c>
      <c r="F67" s="45">
        <v>5008</v>
      </c>
      <c r="G67" s="45">
        <f>SUM(D67-F67)</f>
        <v>-787.8999999999996</v>
      </c>
      <c r="H67" s="45">
        <f t="shared" si="7"/>
        <v>84.26717252396166</v>
      </c>
    </row>
    <row r="68" spans="1:8" ht="12.75">
      <c r="A68" s="48" t="s">
        <v>65</v>
      </c>
      <c r="B68" s="51" t="s">
        <v>66</v>
      </c>
      <c r="C68" s="50">
        <f>SUM(C69:C69)</f>
        <v>158.2</v>
      </c>
      <c r="D68" s="50">
        <f>SUM(D69:D69)</f>
        <v>0</v>
      </c>
      <c r="E68" s="50">
        <f>D68/C68*100</f>
        <v>0</v>
      </c>
      <c r="F68" s="50">
        <f>SUM(F69:F69)</f>
        <v>0</v>
      </c>
      <c r="G68" s="50">
        <f>SUM(G69:G69)</f>
        <v>0</v>
      </c>
      <c r="H68" s="50" t="s">
        <v>117</v>
      </c>
    </row>
    <row r="69" spans="1:8" ht="12.75">
      <c r="A69" s="43" t="s">
        <v>68</v>
      </c>
      <c r="B69" s="44" t="s">
        <v>67</v>
      </c>
      <c r="C69" s="45">
        <v>158.2</v>
      </c>
      <c r="D69" s="45">
        <v>0</v>
      </c>
      <c r="E69" s="45">
        <f>D69/C69*100</f>
        <v>0</v>
      </c>
      <c r="F69" s="45">
        <v>0</v>
      </c>
      <c r="G69" s="45">
        <f>SUM(D69-F69)</f>
        <v>0</v>
      </c>
      <c r="H69" s="45" t="s">
        <v>117</v>
      </c>
    </row>
    <row r="70" spans="1:8" ht="12.75">
      <c r="A70" s="48" t="s">
        <v>23</v>
      </c>
      <c r="B70" s="49" t="s">
        <v>24</v>
      </c>
      <c r="C70" s="50">
        <f>SUM(C71:C75)</f>
        <v>572081.7000000001</v>
      </c>
      <c r="D70" s="50">
        <f>SUM(D71:D75)</f>
        <v>321749.69999999995</v>
      </c>
      <c r="E70" s="50">
        <f t="shared" si="8"/>
        <v>56.24191439789106</v>
      </c>
      <c r="F70" s="50">
        <f>SUM(F71:F75)</f>
        <v>297232.7</v>
      </c>
      <c r="G70" s="50">
        <f>SUM(G71:G75)</f>
        <v>24517.000000000004</v>
      </c>
      <c r="H70" s="50">
        <f t="shared" si="7"/>
        <v>108.24841950431427</v>
      </c>
    </row>
    <row r="71" spans="1:8" ht="12.75">
      <c r="A71" s="43" t="s">
        <v>25</v>
      </c>
      <c r="B71" s="46" t="s">
        <v>26</v>
      </c>
      <c r="C71" s="45">
        <v>163901.9</v>
      </c>
      <c r="D71" s="45">
        <v>86514.3</v>
      </c>
      <c r="E71" s="45">
        <f t="shared" si="8"/>
        <v>52.78419591231096</v>
      </c>
      <c r="F71" s="45">
        <v>84619.4</v>
      </c>
      <c r="G71" s="45">
        <f>SUM(D71-F71)</f>
        <v>1894.9000000000087</v>
      </c>
      <c r="H71" s="45">
        <f t="shared" si="7"/>
        <v>102.23932100676679</v>
      </c>
    </row>
    <row r="72" spans="1:8" ht="12.75">
      <c r="A72" s="43" t="s">
        <v>27</v>
      </c>
      <c r="B72" s="46" t="s">
        <v>28</v>
      </c>
      <c r="C72" s="45">
        <v>350300.4</v>
      </c>
      <c r="D72" s="45">
        <v>200803.8</v>
      </c>
      <c r="E72" s="45">
        <f t="shared" si="8"/>
        <v>57.323314503780175</v>
      </c>
      <c r="F72" s="45">
        <v>186714.4</v>
      </c>
      <c r="G72" s="45">
        <f>SUM(D72-F72)</f>
        <v>14089.399999999994</v>
      </c>
      <c r="H72" s="45">
        <f t="shared" si="7"/>
        <v>107.54596324654125</v>
      </c>
    </row>
    <row r="73" spans="1:8" ht="25.5" customHeight="1">
      <c r="A73" s="43" t="s">
        <v>112</v>
      </c>
      <c r="B73" s="44" t="s">
        <v>113</v>
      </c>
      <c r="C73" s="45">
        <v>42270.1</v>
      </c>
      <c r="D73" s="45">
        <v>27198.2</v>
      </c>
      <c r="E73" s="45">
        <f t="shared" si="8"/>
        <v>64.3438269604283</v>
      </c>
      <c r="F73" s="45">
        <v>19477.2</v>
      </c>
      <c r="G73" s="45">
        <f>SUM(D73-F73)</f>
        <v>7721</v>
      </c>
      <c r="H73" s="45">
        <f t="shared" si="7"/>
        <v>139.6412215308155</v>
      </c>
    </row>
    <row r="74" spans="1:8" ht="12.75">
      <c r="A74" s="47" t="s">
        <v>114</v>
      </c>
      <c r="B74" s="44" t="s">
        <v>29</v>
      </c>
      <c r="C74" s="45">
        <v>1076.3</v>
      </c>
      <c r="D74" s="45">
        <v>1029.3</v>
      </c>
      <c r="E74" s="45">
        <f t="shared" si="8"/>
        <v>95.63318777292577</v>
      </c>
      <c r="F74" s="45">
        <v>64.4</v>
      </c>
      <c r="G74" s="45">
        <f>SUM(D74-F74)</f>
        <v>964.9</v>
      </c>
      <c r="H74" s="45">
        <f t="shared" si="7"/>
        <v>1598.2919254658382</v>
      </c>
    </row>
    <row r="75" spans="1:8" ht="12.75">
      <c r="A75" s="43" t="s">
        <v>30</v>
      </c>
      <c r="B75" s="44" t="s">
        <v>31</v>
      </c>
      <c r="C75" s="45">
        <v>14533</v>
      </c>
      <c r="D75" s="45">
        <v>6204.1</v>
      </c>
      <c r="E75" s="45">
        <f t="shared" si="8"/>
        <v>42.68974059038052</v>
      </c>
      <c r="F75" s="45">
        <v>6357.3</v>
      </c>
      <c r="G75" s="45">
        <f>SUM(D75-F75)</f>
        <v>-153.19999999999982</v>
      </c>
      <c r="H75" s="45">
        <f t="shared" si="7"/>
        <v>97.59017192833436</v>
      </c>
    </row>
    <row r="76" spans="1:8" ht="12.75">
      <c r="A76" s="48" t="s">
        <v>49</v>
      </c>
      <c r="B76" s="49" t="s">
        <v>32</v>
      </c>
      <c r="C76" s="50">
        <f>SUM(C77:C78)</f>
        <v>69262.09999999999</v>
      </c>
      <c r="D76" s="50">
        <f>SUM(D77:D78)</f>
        <v>35381.7</v>
      </c>
      <c r="E76" s="50">
        <f t="shared" si="8"/>
        <v>51.08378175076991</v>
      </c>
      <c r="F76" s="50">
        <f>SUM(F77:F78)</f>
        <v>31088</v>
      </c>
      <c r="G76" s="50">
        <f>SUM(G77:G78)</f>
        <v>4293.699999999998</v>
      </c>
      <c r="H76" s="50">
        <f t="shared" si="7"/>
        <v>113.81143849716932</v>
      </c>
    </row>
    <row r="77" spans="1:8" ht="12.75">
      <c r="A77" s="43" t="s">
        <v>33</v>
      </c>
      <c r="B77" s="46" t="s">
        <v>34</v>
      </c>
      <c r="C77" s="45">
        <v>53945.7</v>
      </c>
      <c r="D77" s="45">
        <v>27612.6</v>
      </c>
      <c r="E77" s="45">
        <f t="shared" si="8"/>
        <v>51.18591472536272</v>
      </c>
      <c r="F77" s="45">
        <v>24491.7</v>
      </c>
      <c r="G77" s="45">
        <f>SUM(D77-F77)</f>
        <v>3120.899999999998</v>
      </c>
      <c r="H77" s="45">
        <f t="shared" si="7"/>
        <v>112.74268425629906</v>
      </c>
    </row>
    <row r="78" spans="1:8" ht="29.25" customHeight="1">
      <c r="A78" s="43" t="s">
        <v>50</v>
      </c>
      <c r="B78" s="46" t="s">
        <v>35</v>
      </c>
      <c r="C78" s="45">
        <v>15316.4</v>
      </c>
      <c r="D78" s="45">
        <v>7769.1</v>
      </c>
      <c r="E78" s="45">
        <f t="shared" si="8"/>
        <v>50.724060484186886</v>
      </c>
      <c r="F78" s="45">
        <v>6596.3</v>
      </c>
      <c r="G78" s="45">
        <f>SUM(D78-F78)</f>
        <v>1172.8000000000002</v>
      </c>
      <c r="H78" s="45">
        <f t="shared" si="7"/>
        <v>117.77966435729121</v>
      </c>
    </row>
    <row r="79" spans="1:8" ht="12.75">
      <c r="A79" s="48" t="s">
        <v>36</v>
      </c>
      <c r="B79" s="49" t="s">
        <v>37</v>
      </c>
      <c r="C79" s="50">
        <f>SUM(C80:C83)</f>
        <v>46956.90000000001</v>
      </c>
      <c r="D79" s="50">
        <f>SUM(D80:D83)</f>
        <v>21962.699999999997</v>
      </c>
      <c r="E79" s="50">
        <f t="shared" si="8"/>
        <v>46.77203989190086</v>
      </c>
      <c r="F79" s="50">
        <f>SUM(F80:F83)</f>
        <v>14943.9</v>
      </c>
      <c r="G79" s="50">
        <f>SUM(G80:G83)</f>
        <v>7018.8</v>
      </c>
      <c r="H79" s="50">
        <f t="shared" si="7"/>
        <v>146.96765904482766</v>
      </c>
    </row>
    <row r="80" spans="1:8" ht="12.75">
      <c r="A80" s="43" t="s">
        <v>38</v>
      </c>
      <c r="B80" s="44">
        <v>1001</v>
      </c>
      <c r="C80" s="45">
        <v>5404</v>
      </c>
      <c r="D80" s="45">
        <v>2418.9</v>
      </c>
      <c r="E80" s="45">
        <f t="shared" si="8"/>
        <v>44.76128793486306</v>
      </c>
      <c r="F80" s="45">
        <v>2593.6</v>
      </c>
      <c r="G80" s="45">
        <f>SUM(D80-F80)</f>
        <v>-174.69999999999982</v>
      </c>
      <c r="H80" s="45">
        <f t="shared" si="7"/>
        <v>93.26418877236274</v>
      </c>
    </row>
    <row r="81" spans="1:8" ht="12.75">
      <c r="A81" s="43" t="s">
        <v>39</v>
      </c>
      <c r="B81" s="44" t="s">
        <v>40</v>
      </c>
      <c r="C81" s="45">
        <v>3963.3</v>
      </c>
      <c r="D81" s="45">
        <v>1952.2</v>
      </c>
      <c r="E81" s="45">
        <f t="shared" si="8"/>
        <v>49.25693235435117</v>
      </c>
      <c r="F81" s="45">
        <v>2006.2</v>
      </c>
      <c r="G81" s="45">
        <f>SUM(D81-F81)</f>
        <v>-54</v>
      </c>
      <c r="H81" s="45">
        <f t="shared" si="7"/>
        <v>97.30834413318712</v>
      </c>
    </row>
    <row r="82" spans="1:8" ht="15.75" customHeight="1">
      <c r="A82" s="43" t="s">
        <v>41</v>
      </c>
      <c r="B82" s="44">
        <v>1004</v>
      </c>
      <c r="C82" s="45">
        <v>32820.8</v>
      </c>
      <c r="D82" s="45">
        <v>15737</v>
      </c>
      <c r="E82" s="45">
        <f t="shared" si="8"/>
        <v>47.948252327792126</v>
      </c>
      <c r="F82" s="45">
        <v>8251.5</v>
      </c>
      <c r="G82" s="45">
        <f>SUM(D82-F82)</f>
        <v>7485.5</v>
      </c>
      <c r="H82" s="45">
        <f t="shared" si="7"/>
        <v>190.71683936254013</v>
      </c>
    </row>
    <row r="83" spans="1:8" ht="14.25" customHeight="1">
      <c r="A83" s="43" t="s">
        <v>42</v>
      </c>
      <c r="B83" s="44">
        <v>1006</v>
      </c>
      <c r="C83" s="45">
        <v>4768.8</v>
      </c>
      <c r="D83" s="45">
        <v>1854.6</v>
      </c>
      <c r="E83" s="45">
        <f t="shared" si="8"/>
        <v>38.89028686462003</v>
      </c>
      <c r="F83" s="45">
        <v>2092.6</v>
      </c>
      <c r="G83" s="45">
        <f>SUM(D83-F83)</f>
        <v>-238</v>
      </c>
      <c r="H83" s="45">
        <f t="shared" si="7"/>
        <v>88.62658893242856</v>
      </c>
    </row>
    <row r="84" spans="1:8" ht="12.75">
      <c r="A84" s="48" t="s">
        <v>51</v>
      </c>
      <c r="B84" s="49" t="s">
        <v>43</v>
      </c>
      <c r="C84" s="50">
        <f>SUM(C85:C86)</f>
        <v>46074.3</v>
      </c>
      <c r="D84" s="50">
        <f>SUM(D85:D86)</f>
        <v>27551.2</v>
      </c>
      <c r="E84" s="50">
        <f t="shared" si="8"/>
        <v>59.797327360372265</v>
      </c>
      <c r="F84" s="50">
        <f>SUM(F85:F86)</f>
        <v>26242.2</v>
      </c>
      <c r="G84" s="50">
        <f>SUM(G85:G86)</f>
        <v>1309</v>
      </c>
      <c r="H84" s="50">
        <f t="shared" si="7"/>
        <v>104.98814885947063</v>
      </c>
    </row>
    <row r="85" spans="1:8" ht="12.75">
      <c r="A85" s="43" t="s">
        <v>52</v>
      </c>
      <c r="B85" s="46" t="s">
        <v>44</v>
      </c>
      <c r="C85" s="45">
        <v>44474.3</v>
      </c>
      <c r="D85" s="45">
        <v>26880.7</v>
      </c>
      <c r="E85" s="45">
        <f t="shared" si="8"/>
        <v>60.440973775866055</v>
      </c>
      <c r="F85" s="45">
        <v>25441.7</v>
      </c>
      <c r="G85" s="45">
        <f>SUM(D85-F85)</f>
        <v>1439</v>
      </c>
      <c r="H85" s="45">
        <f t="shared" si="7"/>
        <v>105.65606858032285</v>
      </c>
    </row>
    <row r="86" spans="1:8" ht="12.75">
      <c r="A86" s="43" t="s">
        <v>61</v>
      </c>
      <c r="B86" s="44">
        <v>1105</v>
      </c>
      <c r="C86" s="45">
        <v>1600</v>
      </c>
      <c r="D86" s="45">
        <v>670.5</v>
      </c>
      <c r="E86" s="45">
        <f t="shared" si="8"/>
        <v>41.90625</v>
      </c>
      <c r="F86" s="45">
        <v>800.5</v>
      </c>
      <c r="G86" s="45">
        <f>SUM(D86-F86)</f>
        <v>-130</v>
      </c>
      <c r="H86" s="45">
        <f t="shared" si="7"/>
        <v>83.76014990630856</v>
      </c>
    </row>
    <row r="87" spans="1:8" ht="37.5" customHeight="1">
      <c r="A87" s="48" t="s">
        <v>122</v>
      </c>
      <c r="B87" s="49" t="s">
        <v>53</v>
      </c>
      <c r="C87" s="50">
        <f>SUM(C88:C88)</f>
        <v>3923.6</v>
      </c>
      <c r="D87" s="50">
        <f>SUM(D88:D88)</f>
        <v>3358.3</v>
      </c>
      <c r="E87" s="50">
        <f t="shared" si="8"/>
        <v>85.59231318177186</v>
      </c>
      <c r="F87" s="50">
        <f>SUM(F88:F88)</f>
        <v>2868.5</v>
      </c>
      <c r="G87" s="50">
        <f>SUM(G88:G88)</f>
        <v>489.8000000000002</v>
      </c>
      <c r="H87" s="50">
        <f t="shared" si="7"/>
        <v>117.07512637266866</v>
      </c>
    </row>
    <row r="88" spans="1:8" ht="35.25" customHeight="1">
      <c r="A88" s="43" t="s">
        <v>123</v>
      </c>
      <c r="B88" s="46" t="s">
        <v>54</v>
      </c>
      <c r="C88" s="45">
        <v>3923.6</v>
      </c>
      <c r="D88" s="45">
        <v>3358.3</v>
      </c>
      <c r="E88" s="45">
        <f t="shared" si="8"/>
        <v>85.59231318177186</v>
      </c>
      <c r="F88" s="45">
        <v>2868.5</v>
      </c>
      <c r="G88" s="45">
        <f>SUM(D88-F88)</f>
        <v>489.8000000000002</v>
      </c>
      <c r="H88" s="45">
        <f t="shared" si="7"/>
        <v>117.07512637266866</v>
      </c>
    </row>
    <row r="89" spans="1:8" ht="38.25">
      <c r="A89" s="48" t="s">
        <v>73</v>
      </c>
      <c r="B89" s="49" t="s">
        <v>55</v>
      </c>
      <c r="C89" s="50">
        <f>SUM(C90:C90)</f>
        <v>14651</v>
      </c>
      <c r="D89" s="50">
        <f>SUM(D90:D90)</f>
        <v>7326</v>
      </c>
      <c r="E89" s="50">
        <f t="shared" si="8"/>
        <v>50.00341273633199</v>
      </c>
      <c r="F89" s="50">
        <f>F90</f>
        <v>8236.8</v>
      </c>
      <c r="G89" s="50">
        <f>G90</f>
        <v>-910.7999999999993</v>
      </c>
      <c r="H89" s="50">
        <f t="shared" si="7"/>
        <v>88.9423076923077</v>
      </c>
    </row>
    <row r="90" spans="1:8" ht="38.25">
      <c r="A90" s="43" t="s">
        <v>56</v>
      </c>
      <c r="B90" s="46" t="s">
        <v>57</v>
      </c>
      <c r="C90" s="45">
        <v>14651</v>
      </c>
      <c r="D90" s="45">
        <v>7326</v>
      </c>
      <c r="E90" s="45">
        <f t="shared" si="8"/>
        <v>50.00341273633199</v>
      </c>
      <c r="F90" s="45">
        <v>8236.8</v>
      </c>
      <c r="G90" s="45">
        <f>SUM(D90-F90)</f>
        <v>-910.7999999999993</v>
      </c>
      <c r="H90" s="45">
        <f t="shared" si="7"/>
        <v>88.9423076923077</v>
      </c>
    </row>
    <row r="91" spans="1:8" ht="12.75">
      <c r="A91" s="48" t="s">
        <v>45</v>
      </c>
      <c r="B91" s="49"/>
      <c r="C91" s="50">
        <f>SUM(C47+C56+C58+C60+C65+C68+C70+C76+C79+C84+C87+C89)</f>
        <v>867860.6000000001</v>
      </c>
      <c r="D91" s="50">
        <f>SUM(D47+D56+D58+D60+D65+D68+D70+D76+D79+D84+D87+D89)</f>
        <v>454939.69999999995</v>
      </c>
      <c r="E91" s="50">
        <f t="shared" si="8"/>
        <v>52.42082657053447</v>
      </c>
      <c r="F91" s="50">
        <f>SUM(F47+F56+F58+F60+F65+F68+F70+F76+F79+F84+F87+F89)</f>
        <v>421187.70000000007</v>
      </c>
      <c r="G91" s="50">
        <f>SUM(G47+G56+G58+G60+G65+G68+G70+G76+G79+G84+G87+G89)</f>
        <v>33752.000000000015</v>
      </c>
      <c r="H91" s="50">
        <f t="shared" si="7"/>
        <v>108.01352935995041</v>
      </c>
    </row>
    <row r="92" spans="1:8" ht="25.5">
      <c r="A92" s="52" t="s">
        <v>58</v>
      </c>
      <c r="B92" s="53"/>
      <c r="C92" s="54"/>
      <c r="D92" s="54">
        <f>D45-D91</f>
        <v>18905.100000000093</v>
      </c>
      <c r="E92" s="54"/>
      <c r="F92" s="54">
        <f>F45-F91</f>
        <v>-18489.800000000047</v>
      </c>
      <c r="G92" s="55"/>
      <c r="H92" s="55"/>
    </row>
    <row r="93" spans="1:8" ht="12.75">
      <c r="A93" s="8"/>
      <c r="B93" s="9"/>
      <c r="C93" s="2"/>
      <c r="D93" s="2"/>
      <c r="E93" s="3"/>
      <c r="F93" s="15"/>
      <c r="G93" s="10"/>
      <c r="H93" s="3"/>
    </row>
    <row r="94" spans="1:8" ht="26.25" customHeight="1">
      <c r="A94" s="8"/>
      <c r="B94" s="9"/>
      <c r="C94" s="63"/>
      <c r="D94" s="63"/>
      <c r="E94" s="63"/>
      <c r="F94" s="63"/>
      <c r="G94" s="63"/>
      <c r="H94" s="63"/>
    </row>
    <row r="95" spans="1:8" ht="12.75">
      <c r="A95" s="11"/>
      <c r="B95" s="12"/>
      <c r="C95" s="11"/>
      <c r="D95" s="11"/>
      <c r="E95" s="11"/>
      <c r="F95" s="11"/>
      <c r="G95" s="11"/>
      <c r="H95" s="11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2021-04-20T06:59:38Z</cp:lastPrinted>
  <dcterms:created xsi:type="dcterms:W3CDTF">2009-04-28T07:05:16Z</dcterms:created>
  <dcterms:modified xsi:type="dcterms:W3CDTF">2022-07-15T13:03:58Z</dcterms:modified>
  <cp:category/>
  <cp:version/>
  <cp:contentType/>
  <cp:contentStatus/>
</cp:coreProperties>
</file>